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codeName="ThisWorkbook" autoCompressPictures="0"/>
  <workbookProtection workbookPassword="A467" lockStructure="1" lockWindows="1"/>
  <bookViews>
    <workbookView xWindow="0" yWindow="0" windowWidth="25600" windowHeight="14420"/>
  </bookViews>
  <sheets>
    <sheet name="CALCULO" sheetId="2" r:id="rId1"/>
    <sheet name="DATOS" sheetId="1" state="hidden" r:id="rId2"/>
  </sheets>
  <definedNames>
    <definedName name="_xlnm.Print_Area" localSheetId="0">CALCULO!$A$1:$G$40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D22" i="2"/>
  <c r="K6" i="2"/>
  <c r="K7" i="2"/>
  <c r="K8" i="2"/>
  <c r="K9" i="2"/>
  <c r="K10" i="2"/>
  <c r="K11" i="2"/>
  <c r="D20" i="2"/>
  <c r="D26" i="2"/>
  <c r="B28" i="2"/>
  <c r="D24" i="2"/>
</calcChain>
</file>

<file path=xl/sharedStrings.xml><?xml version="1.0" encoding="utf-8"?>
<sst xmlns="http://schemas.openxmlformats.org/spreadsheetml/2006/main" count="77" uniqueCount="37">
  <si>
    <t>-</t>
  </si>
  <si>
    <t>Si</t>
  </si>
  <si>
    <t>No</t>
  </si>
  <si>
    <t>Lunes a Viernes</t>
  </si>
  <si>
    <t>Sábado y Domingo</t>
  </si>
  <si>
    <t>Todos los Días</t>
  </si>
  <si>
    <t>Matinal</t>
  </si>
  <si>
    <t>Trimestral</t>
  </si>
  <si>
    <t>Semestral</t>
  </si>
  <si>
    <t>Anual</t>
  </si>
  <si>
    <t>Mensual</t>
  </si>
  <si>
    <t>Termal</t>
  </si>
  <si>
    <t>Sport</t>
  </si>
  <si>
    <t>Termal+Sport</t>
  </si>
  <si>
    <t>2º</t>
  </si>
  <si>
    <t>3º y más</t>
  </si>
  <si>
    <t>Paramés</t>
  </si>
  <si>
    <t>NO</t>
  </si>
  <si>
    <t>SI</t>
  </si>
  <si>
    <t>Empadronado en Santa María del Páramo:</t>
  </si>
  <si>
    <t>Tipo de Abono:</t>
  </si>
  <si>
    <t>Tipo de modalidad:</t>
  </si>
  <si>
    <t>Pago:</t>
  </si>
  <si>
    <t>Cálculo de incremento de tarifa para</t>
  </si>
  <si>
    <t>LEÓN TERMAL SPORT</t>
  </si>
  <si>
    <t>Miembros de unidad familiar con esta tarifa:</t>
  </si>
  <si>
    <t>Familiar 3</t>
  </si>
  <si>
    <t>Familiar 4</t>
  </si>
  <si>
    <t>Familiar 2</t>
  </si>
  <si>
    <t>Familiar 5</t>
  </si>
  <si>
    <t>Familiar 1</t>
  </si>
  <si>
    <t xml:space="preserve">Con la tarifa antigua pagabas: </t>
  </si>
  <si>
    <t>Diferencia:</t>
  </si>
  <si>
    <t>Incremento:</t>
  </si>
  <si>
    <t>Hoja de cálculo creada por santamariadelparamo.com</t>
  </si>
  <si>
    <t>mes sin dto.</t>
  </si>
  <si>
    <t>Con la tarifa nueva vas a pagar: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</si>
</sst>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rgb="FFC0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Border="1"/>
    <xf numFmtId="0" fontId="2" fillId="3" borderId="0" xfId="0" applyFont="1" applyFill="1" applyBorder="1"/>
    <xf numFmtId="2" fontId="0" fillId="3" borderId="0" xfId="0" applyNumberFormat="1" applyFill="1" applyBorder="1" applyAlignment="1">
      <alignment horizontal="center"/>
    </xf>
    <xf numFmtId="9" fontId="0" fillId="3" borderId="0" xfId="1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2" fontId="7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/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/>
    <xf numFmtId="0" fontId="3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wrapText="1" readingOrder="1"/>
    </xf>
    <xf numFmtId="0" fontId="3" fillId="3" borderId="0" xfId="0" applyFont="1" applyFill="1" applyBorder="1"/>
    <xf numFmtId="2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9" fontId="13" fillId="3" borderId="0" xfId="1" applyFont="1" applyFill="1" applyBorder="1" applyAlignment="1">
      <alignment horizontal="center"/>
    </xf>
    <xf numFmtId="0" fontId="13" fillId="0" borderId="0" xfId="0" applyFont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wrapText="1" readingOrder="1"/>
    </xf>
    <xf numFmtId="0" fontId="12" fillId="0" borderId="0" xfId="0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 readingOrder="1"/>
    </xf>
    <xf numFmtId="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3" fillId="3" borderId="0" xfId="0" applyFont="1" applyFill="1" applyBorder="1" applyAlignment="1">
      <alignment horizontal="right"/>
    </xf>
    <xf numFmtId="0" fontId="0" fillId="3" borderId="4" xfId="0" applyFill="1" applyBorder="1"/>
    <xf numFmtId="0" fontId="2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5" xfId="0" applyFill="1" applyBorder="1"/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 textRotation="90"/>
    </xf>
    <xf numFmtId="0" fontId="0" fillId="2" borderId="0" xfId="0" applyFill="1" applyBorder="1" applyAlignment="1" applyProtection="1">
      <alignment horizontal="center"/>
      <protection locked="0"/>
    </xf>
    <xf numFmtId="164" fontId="8" fillId="3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9" fontId="11" fillId="3" borderId="0" xfId="1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</xdr:row>
      <xdr:rowOff>0</xdr:rowOff>
    </xdr:from>
    <xdr:to>
      <xdr:col>12</xdr:col>
      <xdr:colOff>361950</xdr:colOff>
      <xdr:row>28</xdr:row>
      <xdr:rowOff>142875</xdr:rowOff>
    </xdr:to>
    <xdr:sp macro="" textlink="">
      <xdr:nvSpPr>
        <xdr:cNvPr id="2" name="1 CuadroTexto"/>
        <xdr:cNvSpPr txBox="1"/>
      </xdr:nvSpPr>
      <xdr:spPr>
        <a:xfrm>
          <a:off x="5410200" y="200025"/>
          <a:ext cx="5248275" cy="56197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 b="1"/>
            <a:t>INSTRUCCIONES:</a:t>
          </a:r>
        </a:p>
        <a:p>
          <a:endParaRPr lang="es-ES" sz="1100"/>
        </a:p>
        <a:p>
          <a:r>
            <a:rPr lang="es-ES" sz="1100" b="1"/>
            <a:t>1.</a:t>
          </a:r>
          <a:r>
            <a:rPr lang="es-ES" sz="1100" b="1" baseline="0"/>
            <a:t> </a:t>
          </a:r>
          <a:r>
            <a:rPr lang="es-ES" sz="1100" baseline="0"/>
            <a:t>Selecciona </a:t>
          </a:r>
          <a:r>
            <a:rPr lang="es-ES" sz="1100" b="1" baseline="0"/>
            <a:t>Si</a:t>
          </a:r>
          <a:r>
            <a:rPr lang="es-ES" sz="1100" baseline="0"/>
            <a:t>, si estás empadronado en Santa María del Páramo, y </a:t>
          </a:r>
          <a:r>
            <a:rPr lang="es-ES" sz="1100" b="1" baseline="0"/>
            <a:t>No</a:t>
          </a:r>
          <a:r>
            <a:rPr lang="es-ES" sz="1100" baseline="0"/>
            <a:t> si no lo estás.</a:t>
          </a:r>
        </a:p>
        <a:p>
          <a:endParaRPr lang="es-ES" sz="1100" baseline="0"/>
        </a:p>
        <a:p>
          <a:r>
            <a:rPr lang="es-ES" sz="1100" b="1" baseline="0"/>
            <a:t>2. </a:t>
          </a:r>
          <a:r>
            <a:rPr lang="es-ES" sz="1100" baseline="0"/>
            <a:t>Seleccióna el tipo de abon entre: </a:t>
          </a:r>
        </a:p>
        <a:p>
          <a:r>
            <a:rPr lang="es-ES" sz="1100" baseline="0"/>
            <a:t>	Termal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solo vas al balneario</a:t>
          </a:r>
        </a:p>
        <a:p>
          <a:r>
            <a:rPr lang="es-ES" sz="1100" baseline="0"/>
            <a:t>	Sport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solo vas al gimnasio</a:t>
          </a:r>
        </a:p>
        <a:p>
          <a:r>
            <a:rPr lang="es-ES" sz="1100" baseline="0"/>
            <a:t>	Termal+Sport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vas a los dos</a:t>
          </a:r>
        </a:p>
        <a:p>
          <a:endParaRPr lang="es-ES" sz="1100" baseline="0"/>
        </a:p>
        <a:p>
          <a:r>
            <a:rPr lang="es-ES" sz="1100" b="1" baseline="0"/>
            <a:t>3. </a:t>
          </a:r>
          <a:r>
            <a:rPr lang="es-ES" sz="1100" baseline="0"/>
            <a:t>Seleccióna la modalidad entre: </a:t>
          </a:r>
        </a:p>
        <a:p>
          <a:r>
            <a:rPr lang="es-ES" sz="1100" baseline="0"/>
            <a:t>	De Lunes a Viernes</a:t>
          </a:r>
        </a:p>
        <a:p>
          <a:r>
            <a:rPr lang="es-ES" sz="1100" baseline="0"/>
            <a:t>	Sábado y Domingo</a:t>
          </a:r>
        </a:p>
        <a:p>
          <a:r>
            <a:rPr lang="es-ES" sz="1100" baseline="0"/>
            <a:t>	Todos los días</a:t>
          </a:r>
        </a:p>
        <a:p>
          <a:r>
            <a:rPr lang="es-ES" sz="1100" baseline="0"/>
            <a:t>	Matial</a:t>
          </a:r>
        </a:p>
        <a:p>
          <a:endParaRPr lang="es-ES" sz="1100" baseline="0"/>
        </a:p>
        <a:p>
          <a:r>
            <a:rPr lang="es-ES" sz="1100" b="1" baseline="0"/>
            <a:t>4. </a:t>
          </a:r>
          <a:r>
            <a:rPr lang="es-ES" sz="1100" baseline="0"/>
            <a:t>Selecciona la modalidad de pago que utilizas entre:</a:t>
          </a:r>
        </a:p>
        <a:p>
          <a:r>
            <a:rPr lang="es-ES" sz="1100" baseline="0"/>
            <a:t>	Mensual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realizas el pago una vez al mes</a:t>
          </a:r>
        </a:p>
        <a:p>
          <a:r>
            <a:rPr lang="es-ES" sz="1100" baseline="0"/>
            <a:t>	Trimestral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realizas el pago cada 3 meses</a:t>
          </a:r>
        </a:p>
        <a:p>
          <a:r>
            <a:rPr lang="es-ES" sz="1100" baseline="0"/>
            <a:t>	Semestral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realizas el pago cada 6 meses</a:t>
          </a:r>
        </a:p>
        <a:p>
          <a:r>
            <a:rPr lang="es-ES" sz="1100" baseline="0"/>
            <a:t>	Anual</a:t>
          </a:r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, si realizas un único pago para todo el año</a:t>
          </a:r>
        </a:p>
        <a:p>
          <a:endParaRPr lang="es-ES" sz="1100" baseline="0">
            <a:solidFill>
              <a:schemeClr val="bg1">
                <a:lumMod val="50000"/>
              </a:schemeClr>
            </a:solidFill>
          </a:endParaRPr>
        </a:p>
        <a:p>
          <a:pPr algn="just"/>
          <a:r>
            <a:rPr lang="es-ES" sz="1100" b="1" baseline="0">
              <a:solidFill>
                <a:sysClr val="windowText" lastClr="000000"/>
              </a:solidFill>
            </a:rPr>
            <a:t>5. </a:t>
          </a:r>
          <a:r>
            <a:rPr lang="es-ES" sz="1100" baseline="0">
              <a:solidFill>
                <a:sysClr val="windowText" lastClr="000000"/>
              </a:solidFill>
            </a:rPr>
            <a:t>Selecciona el número de miembros de la unidad familiar que tienen la misma tarifa para calcular los descuentos por miembros unidad familiar, por defecto el valor es 1 para cálculo de una única persona.</a:t>
          </a:r>
        </a:p>
        <a:p>
          <a:endParaRPr lang="es-ES" sz="1100" baseline="0">
            <a:solidFill>
              <a:sysClr val="windowText" lastClr="000000"/>
            </a:solidFill>
          </a:endParaRPr>
        </a:p>
        <a:p>
          <a:endParaRPr lang="es-ES" sz="1100" baseline="0">
            <a:solidFill>
              <a:sysClr val="windowText" lastClr="000000"/>
            </a:solidFill>
          </a:endParaRPr>
        </a:p>
        <a:p>
          <a:pPr algn="just"/>
          <a:r>
            <a:rPr lang="es-ES" sz="1100" baseline="0">
              <a:solidFill>
                <a:schemeClr val="bg1">
                  <a:lumMod val="50000"/>
                </a:schemeClr>
              </a:solidFill>
            </a:rPr>
            <a:t>NOTA: No se tiene en cuenta en descuento para personas empadronadas en la comarca de El Páramo, y que no estén empadronadas en Santa María del Páramo, que es de un 8%.</a:t>
          </a:r>
        </a:p>
        <a:p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238126</xdr:colOff>
      <xdr:row>32</xdr:row>
      <xdr:rowOff>38101</xdr:rowOff>
    </xdr:from>
    <xdr:to>
      <xdr:col>5</xdr:col>
      <xdr:colOff>485776</xdr:colOff>
      <xdr:row>38</xdr:row>
      <xdr:rowOff>123825</xdr:rowOff>
    </xdr:to>
    <xdr:sp macro="" textlink="">
      <xdr:nvSpPr>
        <xdr:cNvPr id="3" name="2 CuadroTexto"/>
        <xdr:cNvSpPr txBox="1"/>
      </xdr:nvSpPr>
      <xdr:spPr>
        <a:xfrm>
          <a:off x="238126" y="6677026"/>
          <a:ext cx="4724400" cy="1228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NOTA: El cálculo de incremento de tarifa realizado con esta hoja de cálculo es solamente con caracter informativo, y tendrá que ser León Termal Sport, S.L. quien le facilite el coste real de tu abono para las instalaciones del balneario, del gimnasio o para ambos.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 Santamariadelparamo.com no se responsabiliza del uso que los usuarios le den a esta hoja de cálculo.</a:t>
          </a:r>
          <a:endParaRPr lang="es-ES">
            <a:solidFill>
              <a:schemeClr val="tx1">
                <a:lumMod val="50000"/>
                <a:lumOff val="50000"/>
              </a:schemeClr>
            </a:solidFill>
          </a:endParaRPr>
        </a:p>
        <a:p>
          <a:endParaRPr lang="es-E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1:V55"/>
  <sheetViews>
    <sheetView windowProtection="1" tabSelected="1" workbookViewId="0">
      <selection activeCell="D7" sqref="D7:E7"/>
    </sheetView>
  </sheetViews>
  <sheetFormatPr baseColWidth="10" defaultRowHeight="14" x14ac:dyDescent="0"/>
  <cols>
    <col min="1" max="1" width="3.6640625" customWidth="1"/>
    <col min="2" max="2" width="29" customWidth="1"/>
    <col min="5" max="5" width="11.5" customWidth="1"/>
    <col min="6" max="6" width="8.33203125" customWidth="1"/>
    <col min="7" max="7" width="3.5" customWidth="1"/>
    <col min="8" max="8" width="10.83203125" style="22"/>
    <col min="9" max="9" width="21.83203125" style="22" customWidth="1"/>
    <col min="10" max="10" width="19.5" style="22" customWidth="1"/>
    <col min="11" max="15" width="10.83203125" style="22"/>
    <col min="18" max="22" width="10.83203125" style="1"/>
  </cols>
  <sheetData>
    <row r="1" spans="1:17" ht="15" thickBot="1">
      <c r="A1" s="1"/>
      <c r="B1" s="1"/>
      <c r="C1" s="1"/>
      <c r="D1" s="1"/>
      <c r="E1" s="1"/>
      <c r="F1" s="1"/>
      <c r="G1" s="1"/>
      <c r="H1" s="14" t="s">
        <v>1</v>
      </c>
      <c r="I1" s="15" t="s">
        <v>11</v>
      </c>
      <c r="J1" s="16" t="s">
        <v>3</v>
      </c>
      <c r="K1" s="16"/>
      <c r="L1" s="16"/>
      <c r="M1" s="20"/>
      <c r="N1" s="19"/>
      <c r="O1" s="19"/>
      <c r="P1" s="1"/>
      <c r="Q1" s="1"/>
    </row>
    <row r="2" spans="1:17" ht="15" customHeight="1">
      <c r="A2" s="1"/>
      <c r="B2" s="37" t="s">
        <v>23</v>
      </c>
      <c r="C2" s="38"/>
      <c r="D2" s="38"/>
      <c r="E2" s="38"/>
      <c r="F2" s="39"/>
      <c r="G2" s="1"/>
      <c r="H2" s="14" t="s">
        <v>2</v>
      </c>
      <c r="I2" s="15" t="s">
        <v>12</v>
      </c>
      <c r="J2" s="16" t="s">
        <v>4</v>
      </c>
      <c r="K2" s="16"/>
      <c r="L2" s="16"/>
      <c r="M2" s="20"/>
      <c r="N2" s="21"/>
      <c r="O2" s="19"/>
      <c r="P2" s="1"/>
      <c r="Q2" s="1"/>
    </row>
    <row r="3" spans="1:17" ht="15" customHeight="1">
      <c r="A3" s="1"/>
      <c r="B3" s="40"/>
      <c r="C3" s="41"/>
      <c r="D3" s="41"/>
      <c r="E3" s="41"/>
      <c r="F3" s="42"/>
      <c r="G3" s="1"/>
      <c r="H3" s="18"/>
      <c r="I3" s="15" t="s">
        <v>13</v>
      </c>
      <c r="J3" s="16" t="s">
        <v>5</v>
      </c>
      <c r="K3" s="16"/>
      <c r="L3" s="16"/>
      <c r="M3" s="20"/>
      <c r="N3" s="21"/>
      <c r="O3" s="19"/>
      <c r="P3" s="1"/>
      <c r="Q3" s="1"/>
    </row>
    <row r="4" spans="1:17" ht="15" customHeight="1">
      <c r="A4" s="1"/>
      <c r="B4" s="43" t="s">
        <v>24</v>
      </c>
      <c r="C4" s="44"/>
      <c r="D4" s="44"/>
      <c r="E4" s="44"/>
      <c r="F4" s="45"/>
      <c r="G4" s="1"/>
      <c r="H4" s="14">
        <v>1</v>
      </c>
      <c r="I4" s="15"/>
      <c r="J4" s="16" t="s">
        <v>6</v>
      </c>
      <c r="K4" s="16"/>
      <c r="L4" s="16"/>
      <c r="M4" s="20"/>
      <c r="N4" s="21"/>
      <c r="O4" s="19"/>
      <c r="P4" s="1"/>
      <c r="Q4" s="1"/>
    </row>
    <row r="5" spans="1:17" ht="15" customHeight="1">
      <c r="A5" s="1"/>
      <c r="B5" s="43"/>
      <c r="C5" s="44"/>
      <c r="D5" s="44"/>
      <c r="E5" s="44"/>
      <c r="F5" s="45"/>
      <c r="G5" s="1"/>
      <c r="H5" s="14">
        <v>2</v>
      </c>
      <c r="I5" s="15" t="s">
        <v>10</v>
      </c>
      <c r="J5" s="16"/>
      <c r="K5" s="16"/>
      <c r="L5" s="16"/>
      <c r="M5" s="20"/>
      <c r="N5" s="21"/>
      <c r="O5" s="19"/>
      <c r="P5" s="1"/>
      <c r="Q5" s="1"/>
    </row>
    <row r="6" spans="1:17">
      <c r="A6" s="1"/>
      <c r="B6" s="33"/>
      <c r="C6" s="3"/>
      <c r="D6" s="3"/>
      <c r="E6" s="3"/>
      <c r="F6" s="49" t="s">
        <v>34</v>
      </c>
      <c r="G6" s="1"/>
      <c r="H6" s="14">
        <v>3</v>
      </c>
      <c r="I6" s="15" t="s">
        <v>7</v>
      </c>
      <c r="J6" s="32" t="s">
        <v>35</v>
      </c>
      <c r="K6" s="17">
        <f>IF(D7=DATOS!M2,IF($D$9=DATOS!$N$1,HLOOKUP($D$11,DATOS!$C$3:$F$9,2),IF($D$9=DATOS!$N$2,HLOOKUP($D$11,DATOS!$C$3:$F$9,3),IF($D$9=DATOS!$N$3,HLOOKUP($D$11,DATOS!$C$3:$F$9,4),0))),IF($D$9=DATOS!$N$1,HLOOKUP($D$11,DATOS!$C$3:$F$9,5),IF($D$9=DATOS!$N$2,HLOOKUP($D$11,DATOS!$C$3:$F$9,6),IF($D$9=DATOS!$N$3,HLOOKUP($D$11,DATOS!$C$3:$F$9,7),0))))</f>
        <v>0</v>
      </c>
      <c r="L6" s="17">
        <f>IF(D7=DATOS!M2,IF($D$9=DATOS!$N$1,HLOOKUP($D$11,DATOS!$H$3:$K$9,2),IF($D$9=DATOS!$N$2,HLOOKUP($D$11,DATOS!$H$3:$K$9,3),IF($D$9=DATOS!$N$3,HLOOKUP($D$11,DATOS!$H$3:$K$9,4),0))),IF($D$9=DATOS!$N$1,HLOOKUP($D$11,DATOS!$H$3:$K$9,5),IF($D$9=DATOS!$N$2,HLOOKUP($D$11,DATOS!$H$3:$K$9,6),IF($D$9=DATOS!$N$3,HLOOKUP($D$11,DATOS!$H$3:$K$9,7),0))))</f>
        <v>0</v>
      </c>
      <c r="M6" s="20"/>
      <c r="N6" s="19"/>
      <c r="O6" s="19"/>
      <c r="P6" s="1"/>
      <c r="Q6" s="1"/>
    </row>
    <row r="7" spans="1:17">
      <c r="A7" s="1"/>
      <c r="B7" s="33"/>
      <c r="C7" s="7" t="s">
        <v>19</v>
      </c>
      <c r="D7" s="50"/>
      <c r="E7" s="50"/>
      <c r="F7" s="49"/>
      <c r="G7" s="1"/>
      <c r="H7" s="14">
        <v>4</v>
      </c>
      <c r="I7" s="15" t="s">
        <v>8</v>
      </c>
      <c r="J7" s="32" t="s">
        <v>30</v>
      </c>
      <c r="K7" s="17">
        <f>IF($D$13=DATOS!$N$7,K6*3*0.9,IF($D$13=DATOS!$N$8,K6*6*0.85,IF($D$13=DATOS!$N$9,K6*12*0.8,K6)))</f>
        <v>0</v>
      </c>
      <c r="L7" s="17">
        <f>IF($D$13=DATOS!$N$7,L6*3,IF($D$13=DATOS!$N$8,L6*6*0.95,IF($D$13=DATOS!$N$9,L6*12*0.9,L6)))</f>
        <v>0</v>
      </c>
      <c r="M7" s="20"/>
      <c r="N7" s="19"/>
      <c r="O7" s="19"/>
      <c r="P7" s="1"/>
      <c r="Q7" s="1"/>
    </row>
    <row r="8" spans="1:17">
      <c r="A8" s="1"/>
      <c r="B8" s="33"/>
      <c r="C8" s="7"/>
      <c r="D8" s="3"/>
      <c r="E8" s="3"/>
      <c r="F8" s="49"/>
      <c r="G8" s="1"/>
      <c r="H8" s="14">
        <v>5</v>
      </c>
      <c r="I8" s="15" t="s">
        <v>9</v>
      </c>
      <c r="J8" s="32" t="s">
        <v>28</v>
      </c>
      <c r="K8" s="17">
        <f>IF(D15&gt;1,CALCULO!K7*0.8,0)</f>
        <v>0</v>
      </c>
      <c r="L8" s="17">
        <f>IF(D15&gt;1,CALCULO!L7*0.9,0)</f>
        <v>0</v>
      </c>
      <c r="M8" s="20"/>
      <c r="N8" s="21"/>
      <c r="O8" s="19"/>
      <c r="P8" s="1"/>
      <c r="Q8" s="1"/>
    </row>
    <row r="9" spans="1:17">
      <c r="A9" s="1"/>
      <c r="B9" s="33"/>
      <c r="C9" s="7" t="s">
        <v>20</v>
      </c>
      <c r="D9" s="50"/>
      <c r="E9" s="50"/>
      <c r="F9" s="49"/>
      <c r="G9" s="1"/>
      <c r="H9" s="18"/>
      <c r="I9" s="16"/>
      <c r="J9" s="32" t="s">
        <v>26</v>
      </c>
      <c r="K9" s="17">
        <f>IF($D$15&gt;2,K7*0.7,0)</f>
        <v>0</v>
      </c>
      <c r="L9" s="17">
        <f>IF($D$15&gt;2,L7*0.85,0)</f>
        <v>0</v>
      </c>
      <c r="M9" s="20"/>
      <c r="N9" s="19"/>
      <c r="O9" s="19"/>
      <c r="P9" s="1"/>
      <c r="Q9" s="1"/>
    </row>
    <row r="10" spans="1:17">
      <c r="A10" s="1"/>
      <c r="B10" s="33"/>
      <c r="C10" s="7"/>
      <c r="D10" s="3"/>
      <c r="E10" s="3"/>
      <c r="F10" s="49"/>
      <c r="G10" s="1"/>
      <c r="H10" s="18"/>
      <c r="I10" s="16"/>
      <c r="J10" s="32" t="s">
        <v>27</v>
      </c>
      <c r="K10" s="17">
        <f>IF($D$15&gt;3,K7*0.7,0)</f>
        <v>0</v>
      </c>
      <c r="L10" s="17">
        <f>IF($D$15&gt;3,L7*0.85,0)</f>
        <v>0</v>
      </c>
      <c r="M10" s="20"/>
      <c r="N10" s="19"/>
      <c r="O10" s="19"/>
      <c r="P10" s="1"/>
      <c r="Q10" s="1"/>
    </row>
    <row r="11" spans="1:17">
      <c r="A11" s="1"/>
      <c r="B11" s="33"/>
      <c r="C11" s="7" t="s">
        <v>21</v>
      </c>
      <c r="D11" s="50"/>
      <c r="E11" s="50"/>
      <c r="F11" s="49"/>
      <c r="G11" s="1"/>
      <c r="H11" s="18"/>
      <c r="I11" s="16"/>
      <c r="J11" s="32" t="s">
        <v>29</v>
      </c>
      <c r="K11" s="17">
        <f>IF($D$15&gt;4,K7*0.7,0)</f>
        <v>0</v>
      </c>
      <c r="L11" s="17">
        <f>IF($D$15&gt;4,L7*0.85,0)</f>
        <v>0</v>
      </c>
      <c r="M11" s="20"/>
      <c r="N11" s="19"/>
      <c r="O11" s="19"/>
      <c r="P11" s="1"/>
      <c r="Q11" s="1"/>
    </row>
    <row r="12" spans="1:17">
      <c r="A12" s="1"/>
      <c r="B12" s="33"/>
      <c r="C12" s="7"/>
      <c r="D12" s="3"/>
      <c r="E12" s="3"/>
      <c r="F12" s="49"/>
      <c r="G12" s="1"/>
      <c r="H12" s="18"/>
      <c r="I12" s="16"/>
      <c r="J12" s="16"/>
      <c r="K12" s="16"/>
      <c r="L12" s="16"/>
      <c r="M12" s="20"/>
      <c r="N12" s="19"/>
      <c r="O12" s="19"/>
      <c r="P12" s="1"/>
      <c r="Q12" s="1"/>
    </row>
    <row r="13" spans="1:17">
      <c r="A13" s="1"/>
      <c r="B13" s="33"/>
      <c r="C13" s="7" t="s">
        <v>22</v>
      </c>
      <c r="D13" s="50"/>
      <c r="E13" s="50"/>
      <c r="F13" s="49"/>
      <c r="G13" s="1"/>
      <c r="H13" s="19"/>
      <c r="I13" s="20"/>
      <c r="J13" s="20"/>
      <c r="K13" s="20"/>
      <c r="L13" s="20"/>
      <c r="M13" s="20"/>
      <c r="N13" s="19"/>
      <c r="O13" s="19"/>
      <c r="P13" s="1"/>
      <c r="Q13" s="1"/>
    </row>
    <row r="14" spans="1:17">
      <c r="A14" s="1"/>
      <c r="B14" s="33"/>
      <c r="C14" s="7"/>
      <c r="D14" s="3"/>
      <c r="E14" s="3"/>
      <c r="F14" s="49"/>
      <c r="G14" s="1"/>
      <c r="H14" s="19"/>
      <c r="I14" s="19"/>
      <c r="J14" s="19"/>
      <c r="K14" s="19"/>
      <c r="L14" s="19"/>
      <c r="M14" s="19"/>
      <c r="N14" s="19"/>
      <c r="O14" s="19"/>
      <c r="P14" s="1"/>
      <c r="Q14" s="1"/>
    </row>
    <row r="15" spans="1:17">
      <c r="A15" s="1"/>
      <c r="B15" s="33"/>
      <c r="C15" s="7" t="s">
        <v>25</v>
      </c>
      <c r="D15" s="50">
        <v>1</v>
      </c>
      <c r="E15" s="50"/>
      <c r="F15" s="49"/>
      <c r="G15" s="1"/>
      <c r="H15" s="19"/>
      <c r="I15" s="19"/>
      <c r="J15" s="19"/>
      <c r="K15" s="19"/>
      <c r="L15" s="19"/>
      <c r="M15" s="19"/>
      <c r="N15" s="19"/>
      <c r="O15" s="19"/>
      <c r="P15" s="1"/>
      <c r="Q15" s="1"/>
    </row>
    <row r="16" spans="1:17">
      <c r="A16" s="1"/>
      <c r="B16" s="33"/>
      <c r="C16" s="7"/>
      <c r="D16" s="3"/>
      <c r="E16" s="3"/>
      <c r="F16" s="49"/>
      <c r="G16" s="1"/>
      <c r="H16" s="19"/>
      <c r="I16" s="19"/>
      <c r="J16" s="19"/>
      <c r="K16" s="19"/>
      <c r="L16" s="19"/>
      <c r="M16" s="19"/>
      <c r="N16" s="19"/>
      <c r="O16" s="19"/>
      <c r="P16" s="1"/>
      <c r="Q16" s="1"/>
    </row>
    <row r="17" spans="1:17">
      <c r="A17" s="1"/>
      <c r="B17" s="33"/>
      <c r="C17" s="7"/>
      <c r="D17" s="3"/>
      <c r="E17" s="3"/>
      <c r="F17" s="49"/>
      <c r="G17" s="1"/>
      <c r="H17" s="19"/>
      <c r="I17" s="19"/>
      <c r="J17" s="19"/>
      <c r="K17" s="19"/>
      <c r="L17" s="19"/>
      <c r="M17" s="19"/>
      <c r="N17" s="19"/>
      <c r="O17" s="19"/>
      <c r="P17" s="1"/>
      <c r="Q17" s="1"/>
    </row>
    <row r="18" spans="1:17">
      <c r="A18" s="1"/>
      <c r="B18" s="33"/>
      <c r="C18" s="7"/>
      <c r="D18" s="3"/>
      <c r="E18" s="3"/>
      <c r="F18" s="49"/>
      <c r="G18" s="1"/>
      <c r="H18" s="19"/>
      <c r="I18" s="19"/>
      <c r="J18" s="19"/>
      <c r="K18" s="19"/>
      <c r="L18" s="19"/>
      <c r="M18" s="19"/>
      <c r="N18" s="19"/>
      <c r="O18" s="19"/>
      <c r="P18" s="1"/>
      <c r="Q18" s="1"/>
    </row>
    <row r="19" spans="1:17">
      <c r="A19" s="2"/>
      <c r="B19" s="33"/>
      <c r="C19" s="7"/>
      <c r="D19" s="3"/>
      <c r="E19" s="3"/>
      <c r="F19" s="49"/>
      <c r="G19" s="1"/>
      <c r="H19" s="19"/>
      <c r="I19" s="19"/>
      <c r="J19" s="19"/>
      <c r="K19" s="19"/>
      <c r="L19" s="19"/>
      <c r="M19" s="19"/>
      <c r="N19" s="19"/>
      <c r="O19" s="19"/>
      <c r="P19" s="1"/>
      <c r="Q19" s="1"/>
    </row>
    <row r="20" spans="1:17" ht="18">
      <c r="A20" s="1"/>
      <c r="B20" s="33"/>
      <c r="C20" s="9" t="s">
        <v>31</v>
      </c>
      <c r="D20" s="51">
        <f>IF(D13=0,0,SUM(K7:K11))</f>
        <v>0</v>
      </c>
      <c r="E20" s="51"/>
      <c r="F20" s="49"/>
      <c r="G20" s="1"/>
      <c r="H20" s="19"/>
      <c r="I20" s="19"/>
      <c r="J20" s="19"/>
      <c r="K20" s="19"/>
      <c r="L20" s="19"/>
      <c r="M20" s="19"/>
      <c r="N20" s="19"/>
      <c r="O20" s="19"/>
      <c r="P20" s="1"/>
      <c r="Q20" s="1"/>
    </row>
    <row r="21" spans="1:17" ht="18">
      <c r="A21" s="1"/>
      <c r="B21" s="33"/>
      <c r="C21" s="10"/>
      <c r="D21" s="13"/>
      <c r="E21" s="3"/>
      <c r="F21" s="49"/>
      <c r="G21" s="1"/>
      <c r="H21" s="19"/>
      <c r="I21" s="19"/>
      <c r="J21" s="19"/>
      <c r="K21" s="19"/>
      <c r="L21" s="19"/>
      <c r="M21" s="19"/>
      <c r="N21" s="19"/>
      <c r="O21" s="19"/>
      <c r="P21" s="1"/>
      <c r="Q21" s="1"/>
    </row>
    <row r="22" spans="1:17" ht="18">
      <c r="A22" s="1"/>
      <c r="B22" s="33"/>
      <c r="C22" s="9" t="s">
        <v>36</v>
      </c>
      <c r="D22" s="52">
        <f>IF(D13=0,0,SUM(L7:L11))</f>
        <v>0</v>
      </c>
      <c r="E22" s="52"/>
      <c r="F22" s="49"/>
      <c r="G22" s="1"/>
      <c r="H22" s="19"/>
      <c r="I22" s="19"/>
      <c r="J22" s="19"/>
      <c r="K22" s="19"/>
      <c r="L22" s="19"/>
      <c r="M22" s="19"/>
      <c r="N22" s="19"/>
      <c r="O22" s="19"/>
      <c r="P22" s="1"/>
      <c r="Q22" s="1"/>
    </row>
    <row r="23" spans="1:17" ht="18">
      <c r="A23" s="1"/>
      <c r="B23" s="34"/>
      <c r="C23" s="11"/>
      <c r="D23" s="11"/>
      <c r="E23" s="4"/>
      <c r="F23" s="49"/>
      <c r="G23" s="1"/>
      <c r="H23" s="19"/>
      <c r="I23" s="19"/>
      <c r="J23" s="19"/>
      <c r="K23" s="19"/>
      <c r="L23" s="19"/>
      <c r="M23" s="19"/>
      <c r="N23" s="19"/>
      <c r="O23" s="19"/>
      <c r="P23" s="1"/>
      <c r="Q23" s="1"/>
    </row>
    <row r="24" spans="1:17" ht="18">
      <c r="A24" s="1"/>
      <c r="B24" s="34"/>
      <c r="C24" s="9" t="s">
        <v>32</v>
      </c>
      <c r="D24" s="53">
        <f>IF(D13=0,0,D22-D20)</f>
        <v>0</v>
      </c>
      <c r="E24" s="53"/>
      <c r="F24" s="49"/>
      <c r="G24" s="1"/>
      <c r="H24" s="19"/>
      <c r="I24" s="19"/>
      <c r="J24" s="19"/>
      <c r="K24" s="19"/>
      <c r="L24" s="19"/>
      <c r="M24" s="19"/>
      <c r="N24" s="19"/>
      <c r="O24" s="19"/>
      <c r="P24" s="1"/>
      <c r="Q24" s="1"/>
    </row>
    <row r="25" spans="1:17" ht="18">
      <c r="A25" s="1"/>
      <c r="B25" s="34"/>
      <c r="C25" s="8"/>
      <c r="D25" s="12"/>
      <c r="E25" s="6"/>
      <c r="F25" s="49"/>
      <c r="G25" s="1"/>
      <c r="H25" s="19"/>
      <c r="I25" s="19"/>
      <c r="J25" s="19"/>
      <c r="K25" s="19"/>
      <c r="L25" s="19"/>
      <c r="M25" s="19"/>
      <c r="N25" s="19"/>
      <c r="O25" s="19"/>
      <c r="P25" s="1"/>
      <c r="Q25" s="1"/>
    </row>
    <row r="26" spans="1:17" ht="18">
      <c r="A26" s="1"/>
      <c r="B26" s="34"/>
      <c r="C26" s="9" t="s">
        <v>33</v>
      </c>
      <c r="D26" s="54">
        <f>IF(D13=0,0,(D22/D20)-1)</f>
        <v>0</v>
      </c>
      <c r="E26" s="54"/>
      <c r="F26" s="49"/>
      <c r="G26" s="1"/>
      <c r="H26" s="19"/>
      <c r="I26" s="19"/>
      <c r="J26" s="19"/>
      <c r="K26" s="19"/>
      <c r="L26" s="19"/>
      <c r="M26" s="19"/>
      <c r="N26" s="19"/>
      <c r="O26" s="19"/>
      <c r="P26" s="1"/>
      <c r="Q26" s="1"/>
    </row>
    <row r="27" spans="1:17" ht="15" customHeight="1">
      <c r="A27" s="1"/>
      <c r="B27" s="35"/>
      <c r="C27" s="5"/>
      <c r="D27" s="5"/>
      <c r="E27" s="6"/>
      <c r="F27" s="36"/>
      <c r="G27" s="1"/>
      <c r="H27" s="19"/>
      <c r="I27" s="19"/>
      <c r="J27" s="19"/>
      <c r="K27" s="19"/>
      <c r="L27" s="19"/>
      <c r="M27" s="19"/>
      <c r="N27" s="19"/>
      <c r="O27" s="19"/>
      <c r="P27" s="1"/>
      <c r="Q27" s="1"/>
    </row>
    <row r="28" spans="1:17">
      <c r="A28" s="1"/>
      <c r="B28" s="55" t="str">
        <f>IF(D13=0,"",IF(D15&gt;1,CONCATENATE("Nota: Tarifas estimadas para abono ",D9," modalidad ",D11," con pago ",D13," para ",D15," miembro/s de la misma unidad familiar ",D7," empadronados en Santa María del Páramo. Los precios incluyen el 21% de IVA."),CONCATENATE("Nota: Tarifas estimadas para abono ",D9," modalidad ",D11," con pago ",D13," para un único usuario ",D7," empadronado en Santa María del Páramo. Los precios incluyen el 21% de IVA.")))</f>
        <v/>
      </c>
      <c r="C28" s="56"/>
      <c r="D28" s="56"/>
      <c r="E28" s="56"/>
      <c r="F28" s="57"/>
      <c r="G28" s="1"/>
      <c r="H28" s="19"/>
      <c r="I28" s="19"/>
      <c r="J28" s="19"/>
      <c r="K28" s="19"/>
      <c r="L28" s="19"/>
      <c r="M28" s="19"/>
      <c r="N28" s="19"/>
      <c r="O28" s="19"/>
      <c r="P28" s="1"/>
      <c r="Q28" s="1"/>
    </row>
    <row r="29" spans="1:17">
      <c r="A29" s="1"/>
      <c r="B29" s="55"/>
      <c r="C29" s="56"/>
      <c r="D29" s="56"/>
      <c r="E29" s="56"/>
      <c r="F29" s="57"/>
      <c r="G29" s="1"/>
      <c r="H29" s="19"/>
      <c r="I29" s="19"/>
      <c r="J29" s="19"/>
      <c r="K29" s="19"/>
      <c r="L29" s="19"/>
      <c r="M29" s="19"/>
      <c r="N29" s="19"/>
      <c r="O29" s="19"/>
      <c r="P29" s="1"/>
      <c r="Q29" s="1"/>
    </row>
    <row r="30" spans="1:17">
      <c r="A30" s="1"/>
      <c r="B30" s="55"/>
      <c r="C30" s="56"/>
      <c r="D30" s="56"/>
      <c r="E30" s="56"/>
      <c r="F30" s="57"/>
      <c r="G30" s="1"/>
      <c r="H30" s="19"/>
      <c r="I30" s="19"/>
      <c r="J30" s="19"/>
      <c r="K30" s="19"/>
      <c r="L30" s="19"/>
      <c r="M30" s="19"/>
      <c r="N30" s="19"/>
      <c r="O30" s="19"/>
      <c r="P30" s="1"/>
      <c r="Q30" s="1"/>
    </row>
    <row r="31" spans="1:17">
      <c r="A31" s="1"/>
      <c r="B31" s="35"/>
      <c r="C31" s="5"/>
      <c r="D31" s="5"/>
      <c r="E31" s="6"/>
      <c r="F31" s="36"/>
      <c r="G31" s="1"/>
      <c r="H31" s="19"/>
      <c r="I31" s="19"/>
      <c r="J31" s="19"/>
      <c r="K31" s="19"/>
      <c r="L31" s="19"/>
      <c r="M31" s="19"/>
      <c r="N31" s="19"/>
      <c r="O31" s="19"/>
      <c r="P31" s="1"/>
      <c r="Q31" s="1"/>
    </row>
    <row r="32" spans="1:17" ht="15" thickBot="1">
      <c r="A32" s="1"/>
      <c r="B32" s="46" t="s">
        <v>34</v>
      </c>
      <c r="C32" s="47"/>
      <c r="D32" s="47"/>
      <c r="E32" s="47"/>
      <c r="F32" s="48"/>
      <c r="G32" s="1"/>
      <c r="H32" s="19"/>
      <c r="I32" s="19"/>
      <c r="J32" s="19"/>
      <c r="K32" s="19"/>
      <c r="L32" s="19"/>
      <c r="M32" s="19"/>
      <c r="N32" s="19"/>
      <c r="O32" s="19"/>
      <c r="P32" s="1"/>
      <c r="Q32" s="1"/>
    </row>
    <row r="33" spans="1:17">
      <c r="A33" s="1"/>
      <c r="B33" s="1"/>
      <c r="C33" s="1"/>
      <c r="D33" s="1"/>
      <c r="E33" s="1"/>
      <c r="F33" s="1"/>
      <c r="G33" s="1"/>
      <c r="H33" s="19"/>
      <c r="I33" s="19"/>
      <c r="J33" s="19"/>
      <c r="K33" s="19"/>
      <c r="L33" s="19"/>
      <c r="M33" s="19"/>
      <c r="N33" s="19"/>
      <c r="O33" s="19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9"/>
      <c r="I34" s="19"/>
      <c r="J34" s="19"/>
      <c r="K34" s="19"/>
      <c r="L34" s="19"/>
      <c r="M34" s="19"/>
      <c r="N34" s="19"/>
      <c r="O34" s="19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9"/>
      <c r="I35" s="19"/>
      <c r="J35" s="19"/>
      <c r="K35" s="19"/>
      <c r="L35" s="19"/>
      <c r="M35" s="19"/>
      <c r="N35" s="19"/>
      <c r="O35" s="19"/>
      <c r="P35" s="1"/>
      <c r="Q35" s="1"/>
    </row>
    <row r="36" spans="1:17">
      <c r="A36" s="1"/>
      <c r="B36" s="1"/>
      <c r="C36" s="1"/>
      <c r="D36" s="1"/>
      <c r="E36" s="1"/>
      <c r="F36" s="1"/>
      <c r="G36" s="1"/>
      <c r="H36" s="19"/>
      <c r="I36" s="19"/>
      <c r="J36" s="19"/>
      <c r="K36" s="19"/>
      <c r="L36" s="19"/>
      <c r="M36" s="19"/>
      <c r="N36" s="19"/>
      <c r="O36" s="19"/>
      <c r="P36" s="1"/>
      <c r="Q36" s="1"/>
    </row>
    <row r="37" spans="1:17">
      <c r="A37" s="1"/>
      <c r="B37" s="1"/>
      <c r="C37" s="1"/>
      <c r="D37" s="1"/>
      <c r="E37" s="1"/>
      <c r="F37" s="1"/>
      <c r="G37" s="1"/>
      <c r="H37" s="19"/>
      <c r="I37" s="19"/>
      <c r="J37" s="19"/>
      <c r="K37" s="19"/>
      <c r="L37" s="19"/>
      <c r="M37" s="19"/>
      <c r="N37" s="19"/>
      <c r="O37" s="19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9"/>
      <c r="I38" s="19"/>
      <c r="J38" s="19"/>
      <c r="K38" s="19"/>
      <c r="L38" s="19"/>
      <c r="M38" s="19"/>
      <c r="N38" s="19"/>
      <c r="O38" s="19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9"/>
      <c r="I39" s="19"/>
      <c r="J39" s="19"/>
      <c r="K39" s="19"/>
      <c r="L39" s="19"/>
      <c r="M39" s="19"/>
      <c r="N39" s="19"/>
      <c r="O39" s="19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9"/>
      <c r="I40" s="19"/>
      <c r="J40" s="19"/>
      <c r="K40" s="19"/>
      <c r="L40" s="19"/>
      <c r="M40" s="19"/>
      <c r="N40" s="19"/>
      <c r="O40" s="19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9"/>
      <c r="I41" s="19"/>
      <c r="J41" s="19"/>
      <c r="K41" s="19"/>
      <c r="L41" s="19"/>
      <c r="M41" s="19"/>
      <c r="N41" s="19"/>
      <c r="O41" s="19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9"/>
      <c r="I42" s="19"/>
      <c r="J42" s="19"/>
      <c r="K42" s="19"/>
      <c r="L42" s="19"/>
      <c r="M42" s="19"/>
      <c r="N42" s="19"/>
      <c r="O42" s="19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9"/>
      <c r="I43" s="19"/>
      <c r="J43" s="19"/>
      <c r="K43" s="19"/>
      <c r="L43" s="19"/>
      <c r="M43" s="19"/>
      <c r="N43" s="19"/>
      <c r="O43" s="19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9"/>
      <c r="I44" s="19"/>
      <c r="J44" s="19"/>
      <c r="K44" s="19"/>
      <c r="L44" s="19"/>
      <c r="M44" s="19"/>
      <c r="N44" s="19"/>
      <c r="O44" s="19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9"/>
      <c r="I45" s="19"/>
      <c r="J45" s="19"/>
      <c r="K45" s="19"/>
      <c r="L45" s="19"/>
      <c r="M45" s="19"/>
      <c r="N45" s="19"/>
      <c r="O45" s="19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9"/>
      <c r="I46" s="19"/>
      <c r="J46" s="19"/>
      <c r="K46" s="19"/>
      <c r="L46" s="19"/>
      <c r="M46" s="19"/>
      <c r="N46" s="19"/>
      <c r="O46" s="19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9"/>
      <c r="I47" s="19"/>
      <c r="J47" s="19"/>
      <c r="K47" s="19"/>
      <c r="L47" s="19"/>
      <c r="M47" s="19"/>
      <c r="N47" s="19"/>
      <c r="O47" s="19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9"/>
      <c r="I48" s="19"/>
      <c r="J48" s="19"/>
      <c r="K48" s="19"/>
      <c r="L48" s="19"/>
      <c r="M48" s="19"/>
      <c r="N48" s="19"/>
      <c r="O48" s="19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9"/>
      <c r="I49" s="19"/>
      <c r="J49" s="19"/>
      <c r="K49" s="19"/>
      <c r="L49" s="19"/>
      <c r="M49" s="19"/>
      <c r="N49" s="19"/>
      <c r="O49" s="19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9"/>
      <c r="I50" s="19"/>
      <c r="J50" s="19"/>
      <c r="K50" s="19"/>
      <c r="L50" s="19"/>
      <c r="M50" s="19"/>
      <c r="N50" s="19"/>
      <c r="O50" s="19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9"/>
      <c r="I51" s="19"/>
      <c r="J51" s="19"/>
      <c r="K51" s="19"/>
      <c r="L51" s="19"/>
      <c r="M51" s="19"/>
      <c r="N51" s="19"/>
      <c r="O51" s="19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9"/>
      <c r="I52" s="19"/>
      <c r="J52" s="19"/>
      <c r="K52" s="19"/>
      <c r="L52" s="19"/>
      <c r="M52" s="19"/>
      <c r="N52" s="19"/>
      <c r="O52" s="19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9"/>
      <c r="I53" s="19"/>
      <c r="J53" s="19"/>
      <c r="K53" s="19"/>
      <c r="L53" s="19"/>
      <c r="M53" s="19"/>
      <c r="N53" s="19"/>
      <c r="O53" s="19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9"/>
      <c r="I54" s="19"/>
      <c r="J54" s="19"/>
      <c r="K54" s="19"/>
      <c r="L54" s="19"/>
      <c r="M54" s="19"/>
      <c r="N54" s="19"/>
      <c r="O54" s="19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9"/>
      <c r="I55" s="19"/>
      <c r="J55" s="19"/>
      <c r="K55" s="19"/>
      <c r="L55" s="19"/>
      <c r="M55" s="19"/>
      <c r="N55" s="19"/>
      <c r="O55" s="19"/>
      <c r="P55" s="1"/>
      <c r="Q55" s="1"/>
    </row>
  </sheetData>
  <sheetProtection password="A467" sheet="1" objects="1" scenarios="1" selectLockedCells="1"/>
  <mergeCells count="14">
    <mergeCell ref="B2:F3"/>
    <mergeCell ref="B4:F5"/>
    <mergeCell ref="B32:F32"/>
    <mergeCell ref="F6:F26"/>
    <mergeCell ref="D15:E15"/>
    <mergeCell ref="D20:E20"/>
    <mergeCell ref="D22:E22"/>
    <mergeCell ref="D24:E24"/>
    <mergeCell ref="D26:E26"/>
    <mergeCell ref="B28:F30"/>
    <mergeCell ref="D13:E13"/>
    <mergeCell ref="D11:E11"/>
    <mergeCell ref="D9:E9"/>
    <mergeCell ref="D7:E7"/>
  </mergeCells>
  <dataValidations count="5">
    <dataValidation type="list" allowBlank="1" showInputMessage="1" showErrorMessage="1" sqref="D7:E7">
      <formula1>$H$1:$H$2</formula1>
    </dataValidation>
    <dataValidation type="list" allowBlank="1" showInputMessage="1" showErrorMessage="1" sqref="D9:E9">
      <formula1>$I$1:$I$3</formula1>
    </dataValidation>
    <dataValidation type="list" allowBlank="1" showInputMessage="1" showErrorMessage="1" sqref="D11:E11">
      <formula1>$J$1:$J$4</formula1>
    </dataValidation>
    <dataValidation type="list" allowBlank="1" showInputMessage="1" showErrorMessage="1" sqref="D13:E13">
      <formula1>$I$5:$I$8</formula1>
    </dataValidation>
    <dataValidation type="list" allowBlank="1" showInputMessage="1" showErrorMessage="1" sqref="D15:E15">
      <formula1>$H$4:$H$8</formula1>
    </dataValidation>
  </dataValidations>
  <pageMargins left="1.1023622047244095" right="0.70866141732283472" top="0.62992125984251968" bottom="0.74803149606299213" header="0.31496062992125984" footer="0.31496062992125984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1:O27"/>
  <sheetViews>
    <sheetView windowProtection="1" workbookViewId="0">
      <selection activeCell="F31" sqref="F31"/>
    </sheetView>
  </sheetViews>
  <sheetFormatPr baseColWidth="10" defaultRowHeight="14" x14ac:dyDescent="0"/>
  <cols>
    <col min="2" max="2" width="13.5" customWidth="1"/>
    <col min="3" max="3" width="15.6640625" customWidth="1"/>
    <col min="4" max="4" width="17.5" bestFit="1" customWidth="1"/>
    <col min="5" max="5" width="13.33203125" bestFit="1" customWidth="1"/>
    <col min="6" max="6" width="9.1640625" customWidth="1"/>
    <col min="7" max="7" width="13.33203125" customWidth="1"/>
    <col min="8" max="8" width="14.83203125" bestFit="1" customWidth="1"/>
    <col min="9" max="9" width="17.5" bestFit="1" customWidth="1"/>
    <col min="10" max="10" width="13.33203125" bestFit="1" customWidth="1"/>
    <col min="11" max="11" width="7.6640625" bestFit="1" customWidth="1"/>
    <col min="14" max="14" width="30.1640625" customWidth="1"/>
    <col min="15" max="15" width="27.33203125" customWidth="1"/>
  </cols>
  <sheetData>
    <row r="1" spans="1: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 t="s">
        <v>1</v>
      </c>
      <c r="N1" s="24" t="s">
        <v>11</v>
      </c>
      <c r="O1" s="23" t="s">
        <v>3</v>
      </c>
    </row>
    <row r="2" spans="1:15">
      <c r="A2" s="23"/>
      <c r="B2" s="23"/>
      <c r="C2" s="25"/>
      <c r="D2" s="25"/>
      <c r="E2" s="25"/>
      <c r="F2" s="25"/>
      <c r="G2" s="25"/>
      <c r="H2" s="25"/>
      <c r="I2" s="25"/>
      <c r="J2" s="25"/>
      <c r="K2" s="25"/>
      <c r="L2" s="25"/>
      <c r="M2" s="23" t="s">
        <v>2</v>
      </c>
      <c r="N2" s="24" t="s">
        <v>12</v>
      </c>
      <c r="O2" s="23" t="s">
        <v>4</v>
      </c>
    </row>
    <row r="3" spans="1:15" ht="15" customHeight="1">
      <c r="A3" s="23"/>
      <c r="B3" s="23"/>
      <c r="C3" s="23" t="s">
        <v>3</v>
      </c>
      <c r="D3" s="23" t="s">
        <v>4</v>
      </c>
      <c r="E3" s="23" t="s">
        <v>5</v>
      </c>
      <c r="F3" s="23" t="s">
        <v>6</v>
      </c>
      <c r="G3" s="23"/>
      <c r="H3" s="23" t="s">
        <v>3</v>
      </c>
      <c r="I3" s="23" t="s">
        <v>4</v>
      </c>
      <c r="J3" s="23" t="s">
        <v>5</v>
      </c>
      <c r="K3" s="23" t="s">
        <v>6</v>
      </c>
      <c r="L3" s="25"/>
      <c r="M3" s="23"/>
      <c r="N3" s="24" t="s">
        <v>13</v>
      </c>
      <c r="O3" s="23" t="s">
        <v>5</v>
      </c>
    </row>
    <row r="4" spans="1:15">
      <c r="A4" s="58" t="s">
        <v>17</v>
      </c>
      <c r="B4" s="24" t="s">
        <v>11</v>
      </c>
      <c r="C4" s="26">
        <v>39.5</v>
      </c>
      <c r="D4" s="26">
        <v>39.5</v>
      </c>
      <c r="E4" s="26">
        <v>53</v>
      </c>
      <c r="F4" s="26">
        <v>39.5</v>
      </c>
      <c r="G4" s="24" t="s">
        <v>11</v>
      </c>
      <c r="H4" s="26">
        <v>43</v>
      </c>
      <c r="I4" s="26">
        <v>43</v>
      </c>
      <c r="J4" s="26">
        <v>55</v>
      </c>
      <c r="K4" s="26">
        <v>43</v>
      </c>
      <c r="L4" s="25"/>
      <c r="M4" s="23"/>
      <c r="N4" s="24"/>
      <c r="O4" s="23" t="s">
        <v>6</v>
      </c>
    </row>
    <row r="5" spans="1:15" ht="15" customHeight="1">
      <c r="A5" s="58"/>
      <c r="B5" s="24" t="s">
        <v>12</v>
      </c>
      <c r="C5" s="26">
        <v>26</v>
      </c>
      <c r="D5" s="26">
        <v>26</v>
      </c>
      <c r="E5" s="26">
        <v>39.5</v>
      </c>
      <c r="F5" s="26">
        <v>26</v>
      </c>
      <c r="G5" s="24" t="s">
        <v>12</v>
      </c>
      <c r="H5" s="26">
        <v>28.5</v>
      </c>
      <c r="I5" s="26">
        <v>28.5</v>
      </c>
      <c r="J5" s="26">
        <v>43</v>
      </c>
      <c r="K5" s="26">
        <v>28.5</v>
      </c>
      <c r="L5" s="25"/>
      <c r="M5" s="23"/>
      <c r="N5" s="23"/>
      <c r="O5" s="23"/>
    </row>
    <row r="6" spans="1:15">
      <c r="A6" s="58"/>
      <c r="B6" s="24" t="s">
        <v>13</v>
      </c>
      <c r="C6" s="26">
        <v>53</v>
      </c>
      <c r="D6" s="26">
        <v>53</v>
      </c>
      <c r="E6" s="26">
        <v>66.5</v>
      </c>
      <c r="F6" s="26">
        <v>53</v>
      </c>
      <c r="G6" s="24" t="s">
        <v>13</v>
      </c>
      <c r="H6" s="26">
        <v>55</v>
      </c>
      <c r="I6" s="26">
        <v>55</v>
      </c>
      <c r="J6" s="26">
        <v>66.5</v>
      </c>
      <c r="K6" s="26">
        <v>55</v>
      </c>
      <c r="L6" s="25"/>
      <c r="M6" s="23"/>
      <c r="N6" s="24" t="s">
        <v>10</v>
      </c>
      <c r="O6" s="23"/>
    </row>
    <row r="7" spans="1:15">
      <c r="A7" s="58" t="s">
        <v>18</v>
      </c>
      <c r="B7" s="24" t="s">
        <v>11</v>
      </c>
      <c r="C7" s="26">
        <v>32.5</v>
      </c>
      <c r="D7" s="26">
        <v>32.5</v>
      </c>
      <c r="E7" s="26">
        <v>44</v>
      </c>
      <c r="F7" s="26">
        <v>32.5</v>
      </c>
      <c r="G7" s="24" t="s">
        <v>11</v>
      </c>
      <c r="H7" s="26">
        <v>36</v>
      </c>
      <c r="I7" s="26">
        <v>36</v>
      </c>
      <c r="J7" s="26">
        <v>45</v>
      </c>
      <c r="K7" s="26">
        <v>36</v>
      </c>
      <c r="L7" s="25"/>
      <c r="M7" s="23"/>
      <c r="N7" s="24" t="s">
        <v>7</v>
      </c>
      <c r="O7" s="23"/>
    </row>
    <row r="8" spans="1:15">
      <c r="A8" s="58"/>
      <c r="B8" s="24" t="s">
        <v>12</v>
      </c>
      <c r="C8" s="26">
        <v>21.5</v>
      </c>
      <c r="D8" s="26">
        <v>21.5</v>
      </c>
      <c r="E8" s="26">
        <v>32.5</v>
      </c>
      <c r="F8" s="26">
        <v>21.5</v>
      </c>
      <c r="G8" s="24" t="s">
        <v>12</v>
      </c>
      <c r="H8" s="26">
        <v>24</v>
      </c>
      <c r="I8" s="26">
        <v>24</v>
      </c>
      <c r="J8" s="26">
        <v>36</v>
      </c>
      <c r="K8" s="26">
        <v>24</v>
      </c>
      <c r="L8" s="25"/>
      <c r="M8" s="23"/>
      <c r="N8" s="24" t="s">
        <v>8</v>
      </c>
      <c r="O8" s="23"/>
    </row>
    <row r="9" spans="1:15">
      <c r="A9" s="58"/>
      <c r="B9" s="24" t="s">
        <v>13</v>
      </c>
      <c r="C9" s="26">
        <v>44</v>
      </c>
      <c r="D9" s="26">
        <v>44</v>
      </c>
      <c r="E9" s="26">
        <v>55</v>
      </c>
      <c r="F9" s="26">
        <v>44</v>
      </c>
      <c r="G9" s="24" t="s">
        <v>13</v>
      </c>
      <c r="H9" s="26">
        <v>45</v>
      </c>
      <c r="I9" s="26">
        <v>45</v>
      </c>
      <c r="J9" s="26">
        <v>55</v>
      </c>
      <c r="K9" s="26">
        <v>45</v>
      </c>
      <c r="L9" s="25"/>
      <c r="M9" s="23"/>
      <c r="N9" s="24" t="s">
        <v>9</v>
      </c>
      <c r="O9" s="23"/>
    </row>
    <row r="10" spans="1: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5"/>
      <c r="M10" s="23"/>
      <c r="N10" s="24"/>
      <c r="O10" s="23"/>
    </row>
    <row r="11" spans="1: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5"/>
      <c r="M11" s="23"/>
      <c r="N11" s="24"/>
      <c r="O11" s="23"/>
    </row>
    <row r="12" spans="1:15">
      <c r="A12" s="23"/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3"/>
      <c r="N12" s="23"/>
      <c r="O12" s="23"/>
    </row>
    <row r="13" spans="1:15">
      <c r="A13" s="23"/>
      <c r="B13" s="23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3"/>
      <c r="N13" s="23"/>
      <c r="O13" s="23"/>
    </row>
    <row r="14" spans="1:15">
      <c r="A14" s="23"/>
      <c r="B14" s="24" t="s">
        <v>10</v>
      </c>
      <c r="C14" s="28" t="s">
        <v>0</v>
      </c>
      <c r="D14" s="28" t="s">
        <v>0</v>
      </c>
      <c r="E14" s="23"/>
      <c r="F14" s="23"/>
      <c r="G14" s="23"/>
      <c r="H14" s="27"/>
      <c r="I14" s="23"/>
      <c r="J14" s="23"/>
      <c r="K14" s="23"/>
      <c r="L14" s="23"/>
      <c r="M14" s="23"/>
      <c r="N14" s="23"/>
      <c r="O14" s="23"/>
    </row>
    <row r="15" spans="1:15">
      <c r="A15" s="23"/>
      <c r="B15" s="24" t="s">
        <v>7</v>
      </c>
      <c r="C15" s="28">
        <v>0.1</v>
      </c>
      <c r="D15" s="29" t="s">
        <v>0</v>
      </c>
      <c r="E15" s="23"/>
      <c r="F15" s="23"/>
      <c r="G15" s="23"/>
      <c r="H15" s="27"/>
      <c r="I15" s="23"/>
      <c r="J15" s="23"/>
      <c r="K15" s="23"/>
      <c r="L15" s="23"/>
      <c r="M15" s="23"/>
      <c r="N15" s="23"/>
      <c r="O15" s="23"/>
    </row>
    <row r="16" spans="1:15">
      <c r="A16" s="23"/>
      <c r="B16" s="24" t="s">
        <v>8</v>
      </c>
      <c r="C16" s="28">
        <v>0.15</v>
      </c>
      <c r="D16" s="28">
        <v>0.05</v>
      </c>
      <c r="E16" s="23"/>
      <c r="F16" s="23"/>
      <c r="G16" s="23"/>
      <c r="H16" s="27"/>
      <c r="I16" s="23"/>
      <c r="J16" s="23"/>
      <c r="K16" s="23"/>
      <c r="L16" s="23"/>
      <c r="M16" s="23"/>
      <c r="N16" s="23"/>
      <c r="O16" s="23"/>
    </row>
    <row r="17" spans="1:15">
      <c r="A17" s="23"/>
      <c r="B17" s="24" t="s">
        <v>9</v>
      </c>
      <c r="C17" s="30">
        <v>0.2</v>
      </c>
      <c r="D17" s="30">
        <v>0.1</v>
      </c>
      <c r="E17" s="25"/>
      <c r="F17" s="25"/>
      <c r="G17" s="25"/>
      <c r="H17" s="25"/>
      <c r="I17" s="25"/>
      <c r="J17" s="25"/>
      <c r="K17" s="25"/>
      <c r="L17" s="25"/>
      <c r="M17" s="23"/>
      <c r="N17" s="23"/>
      <c r="O17" s="23"/>
    </row>
    <row r="18" spans="1:15">
      <c r="A18" s="23"/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3"/>
      <c r="N18" s="23"/>
      <c r="O18" s="23"/>
    </row>
    <row r="19" spans="1:15">
      <c r="A19" s="23"/>
      <c r="B19" s="24" t="s">
        <v>14</v>
      </c>
      <c r="C19" s="30">
        <v>0.2</v>
      </c>
      <c r="D19" s="30">
        <v>0.1</v>
      </c>
      <c r="E19" s="25"/>
      <c r="F19" s="25"/>
      <c r="G19" s="25"/>
      <c r="H19" s="27"/>
      <c r="I19" s="25"/>
      <c r="J19" s="25"/>
      <c r="K19" s="25"/>
      <c r="L19" s="25"/>
      <c r="M19" s="23"/>
      <c r="N19" s="23"/>
      <c r="O19" s="23"/>
    </row>
    <row r="20" spans="1:15">
      <c r="A20" s="23"/>
      <c r="B20" s="24" t="s">
        <v>15</v>
      </c>
      <c r="C20" s="30">
        <v>0.3</v>
      </c>
      <c r="D20" s="30">
        <v>0.15</v>
      </c>
      <c r="E20" s="25"/>
      <c r="F20" s="25"/>
      <c r="G20" s="25"/>
      <c r="H20" s="27"/>
      <c r="I20" s="25"/>
      <c r="J20" s="25"/>
      <c r="K20" s="25"/>
      <c r="L20" s="25"/>
      <c r="M20" s="23"/>
      <c r="N20" s="23"/>
      <c r="O20" s="23"/>
    </row>
    <row r="21" spans="1:15">
      <c r="A21" s="23"/>
      <c r="B21" s="23"/>
      <c r="C21" s="25"/>
      <c r="D21" s="25"/>
      <c r="E21" s="25"/>
      <c r="F21" s="25"/>
      <c r="G21" s="25"/>
      <c r="H21" s="27"/>
      <c r="I21" s="25"/>
      <c r="J21" s="25"/>
      <c r="K21" s="25"/>
      <c r="L21" s="25"/>
      <c r="M21" s="23"/>
      <c r="N21" s="23"/>
      <c r="O21" s="23"/>
    </row>
    <row r="22" spans="1:15">
      <c r="A22" s="23"/>
      <c r="B22" s="24" t="s">
        <v>16</v>
      </c>
      <c r="C22" s="30">
        <v>0.08</v>
      </c>
      <c r="D22" s="30">
        <v>0.08</v>
      </c>
      <c r="E22" s="25"/>
      <c r="F22" s="25"/>
      <c r="G22" s="25"/>
      <c r="H22" s="25"/>
      <c r="I22" s="25"/>
      <c r="J22" s="25"/>
      <c r="K22" s="25"/>
      <c r="L22" s="25"/>
      <c r="M22" s="23"/>
      <c r="N22" s="23"/>
      <c r="O22" s="23"/>
    </row>
    <row r="23" spans="1: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</sheetData>
  <mergeCells count="2">
    <mergeCell ref="A4:A6"/>
    <mergeCell ref="A7:A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</vt:lpstr>
      <vt:lpstr>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santamariadelparamo.com</dc:creator>
  <cp:lastModifiedBy>Sergio Franco</cp:lastModifiedBy>
  <cp:lastPrinted>2014-01-21T16:43:28Z</cp:lastPrinted>
  <dcterms:created xsi:type="dcterms:W3CDTF">2014-01-21T13:50:19Z</dcterms:created>
  <dcterms:modified xsi:type="dcterms:W3CDTF">2014-01-21T20:13:43Z</dcterms:modified>
</cp:coreProperties>
</file>